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0" yWindow="0" windowWidth="21576" windowHeight="9456" firstSheet="1" activeTab="1"/>
  </bookViews>
  <sheets>
    <sheet name="RiskSerializationData" sheetId="3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DemoMode" hidden="1">FALSE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"34ISLRKGIUIRACASZVRT9FH3"</definedName>
    <definedName name="_xlnm.Print_Area" localSheetId="1">Model!$A$1:$G$20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2</definedName>
    <definedName name="RiskFixedSeed" hidden="1">1</definedName>
    <definedName name="RiskGenerateExcelReportsAtEndOfSimulation">FALSE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2" i="1" l="1"/>
  <c r="C12" i="1" s="1"/>
  <c r="B4" i="1"/>
  <c r="E15" i="1" s="1"/>
  <c r="AN3" i="3"/>
  <c r="B13" i="1"/>
  <c r="C13" i="1"/>
  <c r="D13" i="1"/>
  <c r="E13" i="1"/>
  <c r="F13" i="1"/>
  <c r="B14" i="1" l="1"/>
  <c r="D15" i="1"/>
  <c r="C15" i="1"/>
  <c r="C14" i="1"/>
  <c r="D12" i="1"/>
  <c r="F15" i="1"/>
  <c r="B15" i="1"/>
  <c r="C16" i="1" l="1"/>
  <c r="C17" i="1" s="1"/>
  <c r="C18" i="1" s="1"/>
  <c r="B16" i="1"/>
  <c r="B17" i="1" s="1"/>
  <c r="B18" i="1" s="1"/>
  <c r="E12" i="1"/>
  <c r="D14" i="1"/>
  <c r="D16" i="1" s="1"/>
  <c r="D17" i="1" s="1"/>
  <c r="D18" i="1" s="1"/>
  <c r="F12" i="1" l="1"/>
  <c r="F14" i="1" s="1"/>
  <c r="F16" i="1" s="1"/>
  <c r="F17" i="1" s="1"/>
  <c r="F18" i="1" s="1"/>
  <c r="B20" i="1" s="1"/>
  <c r="E14" i="1"/>
  <c r="E16" i="1" s="1"/>
  <c r="E17" i="1" s="1"/>
  <c r="E18" i="1" s="1"/>
  <c r="AG3" i="3" l="1"/>
  <c r="A3" i="3"/>
</calcChain>
</file>

<file path=xl/sharedStrings.xml><?xml version="1.0" encoding="utf-8"?>
<sst xmlns="http://schemas.openxmlformats.org/spreadsheetml/2006/main" count="28" uniqueCount="28">
  <si>
    <t>Inputs</t>
  </si>
  <si>
    <t>Fixed development cost</t>
  </si>
  <si>
    <t>Tax rate</t>
  </si>
  <si>
    <t>Discount rate</t>
  </si>
  <si>
    <t>Parameters of triangular distributions</t>
  </si>
  <si>
    <t>Year 1 sales</t>
  </si>
  <si>
    <t>Annual decay rate</t>
  </si>
  <si>
    <t>Min</t>
  </si>
  <si>
    <t>Most likely</t>
  </si>
  <si>
    <t>Max</t>
  </si>
  <si>
    <t>Simulation</t>
  </si>
  <si>
    <t>End of year</t>
  </si>
  <si>
    <t>Unit sales</t>
  </si>
  <si>
    <t>Depreciation</t>
  </si>
  <si>
    <t>Before tax profit</t>
  </si>
  <si>
    <t>After tax profit</t>
  </si>
  <si>
    <t>Cash flow</t>
  </si>
  <si>
    <t>NPV of cash flows</t>
  </si>
  <si>
    <t>New car simulation</t>
  </si>
  <si>
    <t>Year 1 contribution</t>
  </si>
  <si>
    <t>Annual decrease in contribution</t>
  </si>
  <si>
    <t>Unit contribution</t>
  </si>
  <si>
    <t>Revenue minus variable cost</t>
  </si>
  <si>
    <t>GF1_rK0qDwEADAC4AAwjACYASgBTAGcAaAB0AIAAkgC0AK4AKgD//wAAAAAAAQQAAAAAFiQjLCMjMF8pO1tSZWRdKCQjLCMjMCkAAAABA05QVgEAAQEQAAIAAQpTdGF0aXN0aWNzAwEBAP8BAQEBAQABAQEAAgABAQEBAQABAQEAAgABhAACCgADTlBWAAAvAQIAAgCaAKQAAQECAZqZmZmZmak/AABmZmZmZmbuPwAABQABAQEAAQEBAA==</t>
  </si>
  <si>
    <t>&gt;75%</t>
  </si>
  <si>
    <t>&lt;25%</t>
  </si>
  <si>
    <t>&gt;90%</t>
  </si>
  <si>
    <t>Fixed dev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</si>
</sst>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m/d/yy\ h:mm:ss"/>
    <numFmt numFmtId="165" formatCode="0.0000%"/>
  </numFmts>
  <fonts count="10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4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</cellStyleXfs>
  <cellXfs count="15">
    <xf numFmtId="0" fontId="0" fillId="0" borderId="0" xfId="0"/>
    <xf numFmtId="0" fontId="8" fillId="0" borderId="0" xfId="0" applyFont="1"/>
    <xf numFmtId="0" fontId="9" fillId="0" borderId="0" xfId="0" applyFont="1"/>
    <xf numFmtId="6" fontId="9" fillId="3" borderId="0" xfId="0" applyNumberFormat="1" applyFont="1" applyFill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9" fillId="3" borderId="0" xfId="0" applyFont="1" applyFill="1" applyBorder="1"/>
    <xf numFmtId="9" fontId="9" fillId="3" borderId="0" xfId="0" applyNumberFormat="1" applyFont="1" applyFill="1" applyBorder="1"/>
    <xf numFmtId="1" fontId="9" fillId="4" borderId="0" xfId="0" applyNumberFormat="1" applyFont="1" applyFill="1" applyBorder="1"/>
    <xf numFmtId="6" fontId="9" fillId="0" borderId="0" xfId="0" applyNumberFormat="1" applyFont="1" applyBorder="1"/>
    <xf numFmtId="6" fontId="0" fillId="0" borderId="0" xfId="0" applyNumberFormat="1"/>
    <xf numFmtId="6" fontId="9" fillId="5" borderId="0" xfId="0" applyNumberFormat="1" applyFont="1" applyFill="1" applyBorder="1"/>
    <xf numFmtId="1" fontId="0" fillId="0" borderId="0" xfId="0" applyNumberFormat="1"/>
    <xf numFmtId="0" fontId="9" fillId="0" borderId="0" xfId="0" applyFont="1" applyFill="1" applyBorder="1"/>
    <xf numFmtId="6" fontId="9" fillId="4" borderId="0" xfId="0" applyNumberFormat="1" applyFont="1" applyFill="1" applyBorder="1"/>
  </cellXfs>
  <cellStyles count="32">
    <cellStyle name="Normal" xfId="0" builtinId="0" customBuiltin="1"/>
    <cellStyle name="RISKbigPercent" xfId="1"/>
    <cellStyle name="RISKblandrEdge" xfId="2"/>
    <cellStyle name="RISKblCorner" xfId="3"/>
    <cellStyle name="RISKbottomEdge" xfId="4"/>
    <cellStyle name="RISKbrCorner" xfId="5"/>
    <cellStyle name="RISKdarkBoxed" xfId="6"/>
    <cellStyle name="RISKdarkShade" xfId="7"/>
    <cellStyle name="RISKdbottomEdge" xfId="8"/>
    <cellStyle name="RISKdrightEdge" xfId="9"/>
    <cellStyle name="RISKdurationTime" xfId="10"/>
    <cellStyle name="RISKinNumber" xfId="11"/>
    <cellStyle name="RISKlandrEdge" xfId="12"/>
    <cellStyle name="RISKleftEdge" xfId="13"/>
    <cellStyle name="RISKlightBoxed" xfId="14"/>
    <cellStyle name="RISKltandbEdge" xfId="15"/>
    <cellStyle name="RISKnormBoxed" xfId="16"/>
    <cellStyle name="RISKnormCenter" xfId="17"/>
    <cellStyle name="RISKnormHeading" xfId="18"/>
    <cellStyle name="RISKnormItal" xfId="19"/>
    <cellStyle name="RISKnormLabel" xfId="20"/>
    <cellStyle name="RISKnormShade" xfId="21"/>
    <cellStyle name="RISKnormTitle" xfId="22"/>
    <cellStyle name="RISKoutNumber" xfId="23"/>
    <cellStyle name="RISKrightEdge" xfId="24"/>
    <cellStyle name="RISKrtandbEdge" xfId="25"/>
    <cellStyle name="RISKssTime" xfId="26"/>
    <cellStyle name="RISKtandbEdge" xfId="27"/>
    <cellStyle name="RISKtlandrEdge" xfId="28"/>
    <cellStyle name="RISKtlCorner" xfId="29"/>
    <cellStyle name="RISKtopEdge" xfId="30"/>
    <cellStyle name="RISKtrCorner" xfId="31"/>
  </cellStyles>
  <dxfs count="1">
    <dxf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15</xdr:col>
      <xdr:colOff>578415</xdr:colOff>
      <xdr:row>26</xdr:row>
      <xdr:rowOff>33897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43900" y="1645920"/>
          <a:ext cx="5638095" cy="3142857"/>
        </a:xfrm>
        <a:prstGeom prst="rect">
          <a:avLst/>
        </a:prstGeom>
      </xdr:spPr>
    </xdr:pic>
    <xdr:clientData/>
  </xdr:twoCellAnchor>
  <xdr:twoCellAnchor>
    <xdr:from>
      <xdr:col>2</xdr:col>
      <xdr:colOff>807720</xdr:colOff>
      <xdr:row>19</xdr:row>
      <xdr:rowOff>99060</xdr:rowOff>
    </xdr:from>
    <xdr:to>
      <xdr:col>6</xdr:col>
      <xdr:colOff>137160</xdr:colOff>
      <xdr:row>25</xdr:row>
      <xdr:rowOff>91440</xdr:rowOff>
    </xdr:to>
    <xdr:sp macro="" textlink="">
      <xdr:nvSpPr>
        <xdr:cNvPr id="7" name="TextBox 6"/>
        <xdr:cNvSpPr txBox="1"/>
      </xdr:nvSpPr>
      <xdr:spPr>
        <a:xfrm>
          <a:off x="4015740" y="3573780"/>
          <a:ext cx="3474720" cy="10896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mean NPV is about the same as before, but the standard deviation is about $11 million higher, with the possibility of even larger downside losses.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O11"/>
  <sheetViews>
    <sheetView workbookViewId="0"/>
  </sheetViews>
  <sheetFormatPr defaultRowHeight="14.4" x14ac:dyDescent="0.3"/>
  <sheetData>
    <row r="1" spans="1:41" x14ac:dyDescent="0.3">
      <c r="A1">
        <v>1</v>
      </c>
      <c r="B1">
        <v>0</v>
      </c>
    </row>
    <row r="2" spans="1:41" x14ac:dyDescent="0.3">
      <c r="A2">
        <v>0</v>
      </c>
    </row>
    <row r="3" spans="1:41" x14ac:dyDescent="0.3">
      <c r="A3" s="10">
        <f ca="1">Model!$B$20</f>
        <v>31565908.683867812</v>
      </c>
      <c r="B3" t="b">
        <v>1</v>
      </c>
      <c r="C3">
        <v>0</v>
      </c>
      <c r="D3">
        <v>1</v>
      </c>
      <c r="E3" t="s">
        <v>23</v>
      </c>
      <c r="F3">
        <v>1</v>
      </c>
      <c r="G3">
        <v>0</v>
      </c>
      <c r="H3">
        <v>0</v>
      </c>
      <c r="J3" t="s">
        <v>24</v>
      </c>
      <c r="K3" t="s">
        <v>25</v>
      </c>
      <c r="L3" t="s">
        <v>26</v>
      </c>
      <c r="AG3" s="10">
        <f ca="1">Model!$B$20</f>
        <v>31565908.683867812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1" x14ac:dyDescent="0.3">
      <c r="A4" s="12">
        <v>0</v>
      </c>
      <c r="AG4" s="12"/>
      <c r="AO4" s="12"/>
    </row>
    <row r="5" spans="1:41" x14ac:dyDescent="0.3">
      <c r="A5" t="b">
        <v>0</v>
      </c>
      <c r="B5">
        <v>13440</v>
      </c>
      <c r="C5">
        <v>6498</v>
      </c>
      <c r="D5">
        <v>10560</v>
      </c>
      <c r="E5">
        <v>100</v>
      </c>
    </row>
    <row r="6" spans="1:41" x14ac:dyDescent="0.3">
      <c r="A6" t="b">
        <v>0</v>
      </c>
      <c r="B6">
        <v>13440</v>
      </c>
      <c r="C6">
        <v>6497.5</v>
      </c>
      <c r="D6">
        <v>10560</v>
      </c>
      <c r="E6">
        <v>500</v>
      </c>
    </row>
    <row r="7" spans="1:41" x14ac:dyDescent="0.3">
      <c r="A7" t="b">
        <v>0</v>
      </c>
      <c r="B7">
        <v>13440</v>
      </c>
      <c r="C7">
        <v>6497.5</v>
      </c>
      <c r="D7">
        <v>10560</v>
      </c>
      <c r="E7">
        <v>1000</v>
      </c>
    </row>
    <row r="8" spans="1:41" x14ac:dyDescent="0.3">
      <c r="A8" t="b">
        <v>0</v>
      </c>
      <c r="B8">
        <v>13440</v>
      </c>
      <c r="C8">
        <v>6497.5</v>
      </c>
      <c r="D8">
        <v>10560</v>
      </c>
      <c r="E8">
        <v>1500</v>
      </c>
    </row>
    <row r="9" spans="1:41" x14ac:dyDescent="0.3">
      <c r="A9" t="b">
        <v>0</v>
      </c>
      <c r="B9">
        <v>13440</v>
      </c>
      <c r="C9">
        <v>6497.5</v>
      </c>
      <c r="D9">
        <v>10560</v>
      </c>
      <c r="E9">
        <v>2000</v>
      </c>
    </row>
    <row r="10" spans="1:41" x14ac:dyDescent="0.3">
      <c r="A10">
        <v>0</v>
      </c>
    </row>
    <row r="11" spans="1:41" x14ac:dyDescent="0.3">
      <c r="A11">
        <v>0.01</v>
      </c>
      <c r="B11" t="b">
        <v>0</v>
      </c>
      <c r="C11" t="b">
        <v>0</v>
      </c>
      <c r="D11">
        <v>10</v>
      </c>
      <c r="E11">
        <v>0.5</v>
      </c>
      <c r="F1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20"/>
  <sheetViews>
    <sheetView tabSelected="1" workbookViewId="0"/>
  </sheetViews>
  <sheetFormatPr defaultColWidth="9.109375" defaultRowHeight="14.4" x14ac:dyDescent="0.3"/>
  <cols>
    <col min="1" max="1" width="31.33203125" style="2" customWidth="1"/>
    <col min="2" max="2" width="15.44140625" style="2" customWidth="1"/>
    <col min="3" max="3" width="14.44140625" style="2" customWidth="1"/>
    <col min="4" max="4" width="17.109375" style="2" customWidth="1"/>
    <col min="5" max="7" width="14.44140625" style="2" customWidth="1"/>
    <col min="8" max="8" width="10" style="2" customWidth="1"/>
    <col min="9" max="16384" width="9.109375" style="2"/>
  </cols>
  <sheetData>
    <row r="1" spans="1:8" x14ac:dyDescent="0.3">
      <c r="A1" s="1" t="s">
        <v>18</v>
      </c>
    </row>
    <row r="3" spans="1:8" x14ac:dyDescent="0.3">
      <c r="A3" s="1" t="s">
        <v>0</v>
      </c>
      <c r="D3" s="2" t="s">
        <v>4</v>
      </c>
    </row>
    <row r="4" spans="1:8" x14ac:dyDescent="0.3">
      <c r="A4" s="2" t="s">
        <v>1</v>
      </c>
      <c r="B4" s="14">
        <f ca="1">_xll.RiskTriang(E7,F7,G7)</f>
        <v>700000000</v>
      </c>
      <c r="C4" s="4"/>
      <c r="D4" s="4"/>
      <c r="E4" s="5" t="s">
        <v>7</v>
      </c>
      <c r="F4" s="5" t="s">
        <v>8</v>
      </c>
      <c r="G4" s="5" t="s">
        <v>9</v>
      </c>
      <c r="H4" s="4"/>
    </row>
    <row r="5" spans="1:8" x14ac:dyDescent="0.3">
      <c r="A5" s="2" t="s">
        <v>19</v>
      </c>
      <c r="B5" s="3">
        <v>4000</v>
      </c>
      <c r="C5" s="4"/>
      <c r="D5" s="4" t="s">
        <v>5</v>
      </c>
      <c r="E5" s="6">
        <v>50000</v>
      </c>
      <c r="F5" s="6">
        <v>75000</v>
      </c>
      <c r="G5" s="6">
        <v>85000</v>
      </c>
      <c r="H5" s="4"/>
    </row>
    <row r="6" spans="1:8" x14ac:dyDescent="0.3">
      <c r="A6" s="2" t="s">
        <v>20</v>
      </c>
      <c r="B6" s="7">
        <v>0.04</v>
      </c>
      <c r="C6" s="4"/>
      <c r="D6" s="4" t="s">
        <v>6</v>
      </c>
      <c r="E6" s="7">
        <v>0.05</v>
      </c>
      <c r="F6" s="7">
        <v>0.08</v>
      </c>
      <c r="G6" s="7">
        <v>0.1</v>
      </c>
      <c r="H6" s="4"/>
    </row>
    <row r="7" spans="1:8" x14ac:dyDescent="0.3">
      <c r="A7" s="2" t="s">
        <v>2</v>
      </c>
      <c r="B7" s="7">
        <v>0.4</v>
      </c>
      <c r="C7" s="4"/>
      <c r="D7" s="13" t="s">
        <v>27</v>
      </c>
      <c r="E7" s="3">
        <v>600000000</v>
      </c>
      <c r="F7" s="3">
        <v>650000000</v>
      </c>
      <c r="G7" s="3">
        <v>850000000</v>
      </c>
      <c r="H7" s="4"/>
    </row>
    <row r="8" spans="1:8" x14ac:dyDescent="0.3">
      <c r="A8" s="2" t="s">
        <v>3</v>
      </c>
      <c r="B8" s="7">
        <v>0.1</v>
      </c>
      <c r="C8" s="4"/>
      <c r="D8" s="4"/>
      <c r="E8" s="4"/>
      <c r="F8" s="4"/>
      <c r="G8" s="4"/>
      <c r="H8" s="4"/>
    </row>
    <row r="9" spans="1:8" x14ac:dyDescent="0.3">
      <c r="B9" s="4"/>
      <c r="C9" s="4"/>
      <c r="D9" s="4"/>
      <c r="E9" s="4"/>
      <c r="F9" s="4"/>
      <c r="G9" s="4"/>
      <c r="H9" s="4"/>
    </row>
    <row r="10" spans="1:8" x14ac:dyDescent="0.3">
      <c r="A10" s="1" t="s">
        <v>10</v>
      </c>
      <c r="B10" s="4"/>
      <c r="C10" s="4"/>
      <c r="D10" s="4"/>
      <c r="E10" s="4"/>
      <c r="F10" s="4"/>
      <c r="G10" s="4"/>
      <c r="H10" s="4"/>
    </row>
    <row r="11" spans="1:8" x14ac:dyDescent="0.3">
      <c r="A11" s="2" t="s">
        <v>11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/>
      <c r="H11" s="4"/>
    </row>
    <row r="12" spans="1:8" x14ac:dyDescent="0.3">
      <c r="A12" s="2" t="s">
        <v>12</v>
      </c>
      <c r="B12" s="8">
        <f ca="1">_xll.RiskTriang(E5,F5,G5)</f>
        <v>70000</v>
      </c>
      <c r="C12" s="8">
        <f ca="1">B12*(1-_xll.RiskTriang($E$6,$F$6,$G$6))</f>
        <v>64633.333333333336</v>
      </c>
      <c r="D12" s="8">
        <f ca="1">C12*(1-_xll.RiskTriang($E$6,$F$6,$G$6))</f>
        <v>59678.111111111117</v>
      </c>
      <c r="E12" s="8">
        <f ca="1">D12*(1-_xll.RiskTriang($E$6,$F$6,$G$6))</f>
        <v>55102.789259259262</v>
      </c>
      <c r="F12" s="8">
        <f ca="1">E12*(1-_xll.RiskTriang($E$6,$F$6,$G$6))</f>
        <v>50878.242082716053</v>
      </c>
      <c r="G12" s="4"/>
      <c r="H12" s="4"/>
    </row>
    <row r="13" spans="1:8" x14ac:dyDescent="0.3">
      <c r="A13" s="2" t="s">
        <v>21</v>
      </c>
      <c r="B13" s="9">
        <f>B5</f>
        <v>4000</v>
      </c>
      <c r="C13" s="9">
        <f>B13*(1-$B$6)</f>
        <v>3840</v>
      </c>
      <c r="D13" s="9">
        <f>C13*(1-$B$6)</f>
        <v>3686.3999999999996</v>
      </c>
      <c r="E13" s="9">
        <f>D13*(1-$B$6)</f>
        <v>3538.9439999999995</v>
      </c>
      <c r="F13" s="9">
        <f>E13*(1-$B$6)</f>
        <v>3397.3862399999994</v>
      </c>
      <c r="G13" s="4"/>
      <c r="H13" s="4"/>
    </row>
    <row r="14" spans="1:8" x14ac:dyDescent="0.3">
      <c r="A14" s="2" t="s">
        <v>22</v>
      </c>
      <c r="B14" s="9">
        <f ca="1">B12*B13</f>
        <v>280000000</v>
      </c>
      <c r="C14" s="9">
        <f ca="1">C12*C13</f>
        <v>248192000</v>
      </c>
      <c r="D14" s="9">
        <f ca="1">D12*D13</f>
        <v>219997388.80000001</v>
      </c>
      <c r="E14" s="9">
        <f ca="1">E12*E13</f>
        <v>195005685.43231997</v>
      </c>
      <c r="F14" s="9">
        <f ca="1">F12*F13</f>
        <v>172853039.56720844</v>
      </c>
      <c r="G14" s="4"/>
      <c r="H14" s="4"/>
    </row>
    <row r="15" spans="1:8" x14ac:dyDescent="0.3">
      <c r="A15" s="2" t="s">
        <v>13</v>
      </c>
      <c r="B15" s="9">
        <f ca="1">$B$4/5</f>
        <v>140000000</v>
      </c>
      <c r="C15" s="9">
        <f ca="1">$B$4/5</f>
        <v>140000000</v>
      </c>
      <c r="D15" s="9">
        <f ca="1">$B$4/5</f>
        <v>140000000</v>
      </c>
      <c r="E15" s="9">
        <f ca="1">$B$4/5</f>
        <v>140000000</v>
      </c>
      <c r="F15" s="9">
        <f ca="1">$B$4/5</f>
        <v>140000000</v>
      </c>
      <c r="G15" s="4"/>
      <c r="H15" s="4"/>
    </row>
    <row r="16" spans="1:8" x14ac:dyDescent="0.3">
      <c r="A16" s="2" t="s">
        <v>14</v>
      </c>
      <c r="B16" s="9">
        <f ca="1">B14-B15</f>
        <v>140000000</v>
      </c>
      <c r="C16" s="9">
        <f ca="1">C14-C15</f>
        <v>108192000</v>
      </c>
      <c r="D16" s="9">
        <f ca="1">D14-D15</f>
        <v>79997388.800000012</v>
      </c>
      <c r="E16" s="9">
        <f ca="1">E14-E15</f>
        <v>55005685.432319969</v>
      </c>
      <c r="F16" s="9">
        <f ca="1">F14-F15</f>
        <v>32853039.567208439</v>
      </c>
      <c r="G16" s="4"/>
      <c r="H16" s="4"/>
    </row>
    <row r="17" spans="1:8" x14ac:dyDescent="0.3">
      <c r="A17" s="2" t="s">
        <v>15</v>
      </c>
      <c r="B17" s="9">
        <f ca="1">B16*(1-$B$7)</f>
        <v>84000000</v>
      </c>
      <c r="C17" s="9">
        <f ca="1">C16*(1-$B$7)</f>
        <v>64915200</v>
      </c>
      <c r="D17" s="9">
        <f ca="1">D16*(1-$B$7)</f>
        <v>47998433.280000009</v>
      </c>
      <c r="E17" s="9">
        <f ca="1">E16*(1-$B$7)</f>
        <v>33003411.259391978</v>
      </c>
      <c r="F17" s="9">
        <f ca="1">F16*(1-$B$7)</f>
        <v>19711823.740325063</v>
      </c>
      <c r="G17" s="4"/>
      <c r="H17" s="4"/>
    </row>
    <row r="18" spans="1:8" x14ac:dyDescent="0.3">
      <c r="A18" s="2" t="s">
        <v>16</v>
      </c>
      <c r="B18" s="9">
        <f ca="1">B17+B15</f>
        <v>224000000</v>
      </c>
      <c r="C18" s="9">
        <f ca="1">C17+C15</f>
        <v>204915200</v>
      </c>
      <c r="D18" s="9">
        <f ca="1">D17+D15</f>
        <v>187998433.28</v>
      </c>
      <c r="E18" s="9">
        <f ca="1">E17+E15</f>
        <v>173003411.25939196</v>
      </c>
      <c r="F18" s="9">
        <f ca="1">F17+F15</f>
        <v>159711823.74032506</v>
      </c>
      <c r="G18" s="4"/>
      <c r="H18" s="4"/>
    </row>
    <row r="19" spans="1:8" x14ac:dyDescent="0.3">
      <c r="B19" s="4"/>
      <c r="C19" s="4"/>
      <c r="D19" s="4"/>
      <c r="E19" s="4"/>
      <c r="F19" s="4"/>
      <c r="G19" s="4"/>
      <c r="H19" s="4"/>
    </row>
    <row r="20" spans="1:8" x14ac:dyDescent="0.3">
      <c r="A20" s="2" t="s">
        <v>17</v>
      </c>
      <c r="B20" s="11">
        <f ca="1">_xll.RiskOutput("NPV") -B4+NPV(B8,B18:F18)</f>
        <v>31565908.683867812</v>
      </c>
      <c r="C20" s="4"/>
      <c r="D20" s="4"/>
      <c r="E20" s="4"/>
      <c r="F20" s="4"/>
      <c r="G20" s="4"/>
      <c r="H20" s="4"/>
    </row>
  </sheetData>
  <phoneticPr fontId="2" type="noConversion"/>
  <printOptions headings="1" gridLines="1"/>
  <pageMargins left="0.75" right="0.75" top="1" bottom="1" header="0.5" footer="0.5"/>
  <pageSetup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RiskSerializationData</vt:lpstr>
      <vt:lpstr>Model</vt:lpstr>
      <vt:lpstr>Model!Print_Area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Didn't change for DADM 5e</dc:description>
  <cp:lastModifiedBy>Chris</cp:lastModifiedBy>
  <cp:lastPrinted>2007-10-10T15:39:45Z</cp:lastPrinted>
  <dcterms:created xsi:type="dcterms:W3CDTF">2003-01-20T14:35:18Z</dcterms:created>
  <dcterms:modified xsi:type="dcterms:W3CDTF">2014-03-16T00:46:21Z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-1947514544</vt:i4>
  </property>
  <property fmtid="{D5CDD505-2E9C-101B-9397-08002B2CF9AE}" pid="3" name="_EmailSubject">
    <vt:lpwstr>simulation files</vt:lpwstr>
  </property>
  <property fmtid="{D5CDD505-2E9C-101B-9397-08002B2CF9AE}" pid="4" name="_AuthorEmail">
    <vt:lpwstr>albright@indiana.edu</vt:lpwstr>
  </property>
  <property fmtid="{D5CDD505-2E9C-101B-9397-08002B2CF9AE}" pid="5" name="_AuthorEmailDisplayName">
    <vt:lpwstr>Albright, S. C</vt:lpwstr>
  </property>
  <property fmtid="{D5CDD505-2E9C-101B-9397-08002B2CF9AE}" pid="6" name="_ReviewingToolsShownOnce">
    <vt:lpwstr/>
  </property>
</Properties>
</file>